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35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<sst xmlns="http://schemas.openxmlformats.org/spreadsheetml/2006/main" count="26" uniqueCount="23">
  <si>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Q*=fPAwCp/KU2</t>
  </si>
  <si>
    <t>log(Q*)</t>
  </si>
  <si>
    <t>Rotating speed, radian/s</t>
  </si>
  <si>
    <t>Rotating speed, rpm</t>
  </si>
  <si>
    <t>Welding velocity, m/s</t>
  </si>
  <si>
    <t>Shoulder radius, m</t>
  </si>
  <si>
    <t>Specific heat, J/kg/ K</t>
  </si>
  <si>
    <t>Thermal conductivity, W/m/K</t>
  </si>
  <si>
    <t>Solidus temperature, K</t>
  </si>
  <si>
    <t>Initial temperature, K</t>
  </si>
  <si>
    <t>Peak temperature, K</t>
  </si>
  <si>
    <t>Density, kg/m3</t>
  </si>
  <si>
    <t>Pin radius, m</t>
  </si>
  <si>
    <t>Area, m2</t>
  </si>
  <si>
    <t>Sigma8, MPa</t>
  </si>
  <si>
    <t>f</t>
  </si>
  <si>
    <t>T*=0.1508*log(Q*) + 0.0976</t>
  </si>
  <si>
    <t>aluminum</t>
  </si>
  <si>
    <t>304 steel</t>
  </si>
  <si>
    <t>1018 steel</t>
  </si>
  <si>
    <t>AA2524</t>
  </si>
  <si>
    <t>AA7050</t>
  </si>
  <si>
    <t>T*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</si>
</sst>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pane ySplit="1005" topLeftCell="BM1" activePane="bottomLeft" state="split"/>
      <selection pane="topLeft" activeCell="Q1" sqref="Q1:Q16384"/>
      <selection pane="bottomLeft" activeCell="M43" sqref="M43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3" width="11.421875" style="0" customWidth="1"/>
    <col min="4" max="4" width="10.8515625" style="0" customWidth="1"/>
    <col min="11" max="11" width="9.00390625" style="0" bestFit="1" customWidth="1"/>
    <col min="13" max="13" width="7.7109375" style="0" customWidth="1"/>
    <col min="14" max="14" width="8.421875" style="0" bestFit="1" customWidth="1"/>
    <col min="16" max="16" width="9.00390625" style="0" bestFit="1" customWidth="1"/>
    <col min="17" max="17" width="9.00390625" style="0" customWidth="1"/>
    <col min="19" max="19" width="15.8515625" style="0" customWidth="1"/>
  </cols>
  <sheetData>
    <row r="1" spans="1:18" s="5" customFormat="1" ht="38.25">
      <c r="A1" s="5" t="s">
        <v>10</v>
      </c>
      <c r="B1" s="5" t="s">
        <v>9</v>
      </c>
      <c r="C1" s="5" t="s">
        <v>8</v>
      </c>
      <c r="D1" s="5" t="s">
        <v>7</v>
      </c>
      <c r="E1" s="5" t="s">
        <v>6</v>
      </c>
      <c r="F1" s="5" t="s">
        <v>5</v>
      </c>
      <c r="G1" s="5" t="s">
        <v>4</v>
      </c>
      <c r="H1" s="5" t="s">
        <v>3</v>
      </c>
      <c r="I1" s="5" t="s">
        <v>2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0</v>
      </c>
      <c r="P1" s="5" t="s">
        <v>1</v>
      </c>
      <c r="Q1" s="5" t="s">
        <v>22</v>
      </c>
      <c r="R1" s="5" t="s">
        <v>16</v>
      </c>
    </row>
    <row r="2" spans="1:11" ht="12.75">
      <c r="A2" s="1" t="s">
        <v>17</v>
      </c>
      <c r="K2" s="4"/>
    </row>
    <row r="3" spans="1:18" ht="12.75">
      <c r="A3">
        <v>742</v>
      </c>
      <c r="B3">
        <v>298</v>
      </c>
      <c r="C3">
        <v>855</v>
      </c>
      <c r="D3">
        <v>220</v>
      </c>
      <c r="E3">
        <v>1180</v>
      </c>
      <c r="F3" s="4">
        <v>0.025</v>
      </c>
      <c r="G3" s="2">
        <v>0.0005</v>
      </c>
      <c r="H3" s="6">
        <v>200</v>
      </c>
      <c r="I3" s="3">
        <f aca="true" t="shared" si="0" ref="I3:I11">H3/60</f>
        <v>3.3333333333333335</v>
      </c>
      <c r="J3" s="6">
        <v>2700</v>
      </c>
      <c r="K3" s="4">
        <v>0.006</v>
      </c>
      <c r="L3" s="2">
        <f aca="true" t="shared" si="1" ref="L3:L11">3.14*(F3^2-K3^2)</f>
        <v>0.0018494600000000005</v>
      </c>
      <c r="M3" s="3">
        <v>0.973</v>
      </c>
      <c r="N3" s="3">
        <v>0.95</v>
      </c>
      <c r="O3" s="2">
        <f aca="true" t="shared" si="2" ref="O3:O11">(M3*L3*I3*E3*N3)/(D3*G3^2)</f>
        <v>122258.60934424246</v>
      </c>
      <c r="P3" s="3">
        <f aca="true" t="shared" si="3" ref="P3:P11">LOG(O3,10)</f>
        <v>5.087279451509735</v>
      </c>
      <c r="Q3" s="3">
        <f>(A3-B3)/(C3-B3)</f>
        <v>0.7971274685816876</v>
      </c>
      <c r="R3" s="4">
        <f aca="true" t="shared" si="4" ref="R3:R11">P3*0.1508+0.0976</f>
        <v>0.864761741287668</v>
      </c>
    </row>
    <row r="4" spans="1:18" ht="12.75">
      <c r="A4">
        <v>736</v>
      </c>
      <c r="B4">
        <v>298</v>
      </c>
      <c r="C4">
        <v>855</v>
      </c>
      <c r="D4">
        <v>220</v>
      </c>
      <c r="E4">
        <v>1180</v>
      </c>
      <c r="F4" s="4">
        <v>0.025</v>
      </c>
      <c r="G4" s="2">
        <v>0.001</v>
      </c>
      <c r="H4" s="6">
        <v>200</v>
      </c>
      <c r="I4" s="3">
        <f t="shared" si="0"/>
        <v>3.3333333333333335</v>
      </c>
      <c r="J4" s="6">
        <v>2700</v>
      </c>
      <c r="K4" s="4">
        <v>0.006</v>
      </c>
      <c r="L4" s="2">
        <f t="shared" si="1"/>
        <v>0.0018494600000000005</v>
      </c>
      <c r="M4" s="3">
        <v>0.973</v>
      </c>
      <c r="N4" s="3">
        <v>0.95</v>
      </c>
      <c r="O4" s="2">
        <f t="shared" si="2"/>
        <v>30564.652336060615</v>
      </c>
      <c r="P4" s="3">
        <f t="shared" si="3"/>
        <v>4.4852194601817725</v>
      </c>
      <c r="Q4" s="3">
        <f aca="true" t="shared" si="5" ref="Q4:Q11">(A4-B4)/(C4-B4)</f>
        <v>0.7863554757630161</v>
      </c>
      <c r="R4" s="4">
        <f t="shared" si="4"/>
        <v>0.7739710945954112</v>
      </c>
    </row>
    <row r="5" spans="1:18" ht="12.75">
      <c r="A5">
        <v>729</v>
      </c>
      <c r="B5">
        <v>298</v>
      </c>
      <c r="C5">
        <v>855</v>
      </c>
      <c r="D5">
        <v>220</v>
      </c>
      <c r="E5">
        <v>1180</v>
      </c>
      <c r="F5" s="4">
        <v>0.025</v>
      </c>
      <c r="G5" s="2">
        <v>0.0015</v>
      </c>
      <c r="H5" s="6">
        <v>200</v>
      </c>
      <c r="I5" s="3">
        <f t="shared" si="0"/>
        <v>3.3333333333333335</v>
      </c>
      <c r="J5" s="6">
        <v>2700</v>
      </c>
      <c r="K5" s="4">
        <v>0.006</v>
      </c>
      <c r="L5" s="2">
        <f t="shared" si="1"/>
        <v>0.0018494600000000005</v>
      </c>
      <c r="M5" s="3">
        <v>0.973</v>
      </c>
      <c r="N5" s="3">
        <v>0.95</v>
      </c>
      <c r="O5" s="2">
        <f t="shared" si="2"/>
        <v>13584.28992713805</v>
      </c>
      <c r="P5" s="3">
        <f t="shared" si="3"/>
        <v>4.133036942070411</v>
      </c>
      <c r="Q5" s="3">
        <f t="shared" si="5"/>
        <v>0.7737881508078994</v>
      </c>
      <c r="R5" s="4">
        <f t="shared" si="4"/>
        <v>0.7208619708642179</v>
      </c>
    </row>
    <row r="6" spans="1:18" ht="12.75">
      <c r="A6">
        <v>799</v>
      </c>
      <c r="B6">
        <v>298</v>
      </c>
      <c r="C6">
        <v>855</v>
      </c>
      <c r="D6">
        <v>220</v>
      </c>
      <c r="E6">
        <v>1180</v>
      </c>
      <c r="F6" s="4">
        <v>0.025</v>
      </c>
      <c r="G6" s="2">
        <v>0.0005</v>
      </c>
      <c r="H6" s="6">
        <v>400</v>
      </c>
      <c r="I6" s="3">
        <f t="shared" si="0"/>
        <v>6.666666666666667</v>
      </c>
      <c r="J6" s="6">
        <v>2700</v>
      </c>
      <c r="K6" s="4">
        <v>0.006</v>
      </c>
      <c r="L6" s="2">
        <f t="shared" si="1"/>
        <v>0.0018494600000000005</v>
      </c>
      <c r="M6" s="3">
        <v>0.973</v>
      </c>
      <c r="N6" s="3">
        <v>0.95</v>
      </c>
      <c r="O6" s="2">
        <f t="shared" si="2"/>
        <v>244517.21868848492</v>
      </c>
      <c r="P6" s="3">
        <f t="shared" si="3"/>
        <v>5.388309447173716</v>
      </c>
      <c r="Q6" s="3">
        <f t="shared" si="5"/>
        <v>0.8994614003590664</v>
      </c>
      <c r="R6" s="4">
        <f t="shared" si="4"/>
        <v>0.9101570646337964</v>
      </c>
    </row>
    <row r="7" spans="1:18" ht="12.75">
      <c r="A7">
        <v>795</v>
      </c>
      <c r="B7">
        <v>298</v>
      </c>
      <c r="C7">
        <v>855</v>
      </c>
      <c r="D7">
        <v>220</v>
      </c>
      <c r="E7">
        <v>1180</v>
      </c>
      <c r="F7" s="4">
        <v>0.025</v>
      </c>
      <c r="G7" s="2">
        <v>0.001</v>
      </c>
      <c r="H7" s="6">
        <v>400</v>
      </c>
      <c r="I7" s="3">
        <f t="shared" si="0"/>
        <v>6.666666666666667</v>
      </c>
      <c r="J7" s="6">
        <v>2700</v>
      </c>
      <c r="K7" s="4">
        <v>0.006</v>
      </c>
      <c r="L7" s="2">
        <f t="shared" si="1"/>
        <v>0.0018494600000000005</v>
      </c>
      <c r="M7" s="3">
        <v>0.973</v>
      </c>
      <c r="N7" s="3">
        <v>0.95</v>
      </c>
      <c r="O7" s="2">
        <f t="shared" si="2"/>
        <v>61129.30467212123</v>
      </c>
      <c r="P7" s="3">
        <f t="shared" si="3"/>
        <v>4.786249455845754</v>
      </c>
      <c r="Q7" s="3">
        <f t="shared" si="5"/>
        <v>0.8922800718132855</v>
      </c>
      <c r="R7" s="4">
        <f t="shared" si="4"/>
        <v>0.8193664179415396</v>
      </c>
    </row>
    <row r="8" spans="1:18" ht="12.75">
      <c r="A8">
        <v>791</v>
      </c>
      <c r="B8">
        <v>298</v>
      </c>
      <c r="C8">
        <v>855</v>
      </c>
      <c r="D8">
        <v>220</v>
      </c>
      <c r="E8">
        <v>1180</v>
      </c>
      <c r="F8" s="4">
        <v>0.025</v>
      </c>
      <c r="G8" s="2">
        <v>0.0015</v>
      </c>
      <c r="H8" s="6">
        <v>400</v>
      </c>
      <c r="I8" s="3">
        <f t="shared" si="0"/>
        <v>6.666666666666667</v>
      </c>
      <c r="J8" s="6">
        <v>2700</v>
      </c>
      <c r="K8" s="4">
        <v>0.006</v>
      </c>
      <c r="L8" s="2">
        <f t="shared" si="1"/>
        <v>0.0018494600000000005</v>
      </c>
      <c r="M8" s="3">
        <v>0.973</v>
      </c>
      <c r="N8" s="3">
        <v>0.95</v>
      </c>
      <c r="O8" s="2">
        <f t="shared" si="2"/>
        <v>27168.5798542761</v>
      </c>
      <c r="P8" s="3">
        <f t="shared" si="3"/>
        <v>4.434066937734392</v>
      </c>
      <c r="Q8" s="3">
        <f t="shared" si="5"/>
        <v>0.8850987432675045</v>
      </c>
      <c r="R8" s="4">
        <f t="shared" si="4"/>
        <v>0.7662572942103463</v>
      </c>
    </row>
    <row r="9" spans="1:18" ht="12.75">
      <c r="A9">
        <v>820</v>
      </c>
      <c r="B9">
        <v>298</v>
      </c>
      <c r="C9">
        <v>855</v>
      </c>
      <c r="D9">
        <v>220</v>
      </c>
      <c r="E9">
        <v>1180</v>
      </c>
      <c r="F9" s="4">
        <v>0.025</v>
      </c>
      <c r="G9" s="2">
        <v>0.0005</v>
      </c>
      <c r="H9" s="6">
        <v>600</v>
      </c>
      <c r="I9" s="3">
        <f t="shared" si="0"/>
        <v>10</v>
      </c>
      <c r="J9" s="6">
        <v>2700</v>
      </c>
      <c r="K9" s="4">
        <v>0.006</v>
      </c>
      <c r="L9" s="2">
        <f t="shared" si="1"/>
        <v>0.0018494600000000005</v>
      </c>
      <c r="M9" s="3">
        <v>0.973</v>
      </c>
      <c r="N9" s="3">
        <v>0.95</v>
      </c>
      <c r="O9" s="2">
        <f t="shared" si="2"/>
        <v>366775.82803272735</v>
      </c>
      <c r="P9" s="3">
        <f t="shared" si="3"/>
        <v>5.564400706229398</v>
      </c>
      <c r="Q9" s="3">
        <f t="shared" si="5"/>
        <v>0.9371633752244165</v>
      </c>
      <c r="R9" s="4">
        <f t="shared" si="4"/>
        <v>0.9367116264993931</v>
      </c>
    </row>
    <row r="10" spans="1:18" ht="12.75">
      <c r="A10">
        <v>810</v>
      </c>
      <c r="B10">
        <v>298</v>
      </c>
      <c r="C10">
        <v>855</v>
      </c>
      <c r="D10">
        <v>220</v>
      </c>
      <c r="E10">
        <v>1180</v>
      </c>
      <c r="F10" s="4">
        <v>0.025</v>
      </c>
      <c r="G10" s="2">
        <v>0.001</v>
      </c>
      <c r="H10" s="6">
        <v>600</v>
      </c>
      <c r="I10" s="3">
        <f t="shared" si="0"/>
        <v>10</v>
      </c>
      <c r="J10" s="6">
        <v>2700</v>
      </c>
      <c r="K10" s="4">
        <v>0.006</v>
      </c>
      <c r="L10" s="2">
        <f t="shared" si="1"/>
        <v>0.0018494600000000005</v>
      </c>
      <c r="M10" s="3">
        <v>0.973</v>
      </c>
      <c r="N10" s="3">
        <v>0.95</v>
      </c>
      <c r="O10" s="2">
        <f t="shared" si="2"/>
        <v>91693.95700818184</v>
      </c>
      <c r="P10" s="3">
        <f t="shared" si="3"/>
        <v>4.962340714901435</v>
      </c>
      <c r="Q10" s="3">
        <f t="shared" si="5"/>
        <v>0.9192100538599641</v>
      </c>
      <c r="R10" s="4">
        <f t="shared" si="4"/>
        <v>0.8459209798071364</v>
      </c>
    </row>
    <row r="11" spans="1:18" ht="12.75">
      <c r="A11">
        <v>805</v>
      </c>
      <c r="B11">
        <v>298</v>
      </c>
      <c r="C11">
        <v>855</v>
      </c>
      <c r="D11">
        <v>220</v>
      </c>
      <c r="E11">
        <v>1180</v>
      </c>
      <c r="F11" s="4">
        <v>0.025</v>
      </c>
      <c r="G11" s="2">
        <v>0.0015</v>
      </c>
      <c r="H11" s="6">
        <v>600</v>
      </c>
      <c r="I11" s="3">
        <f t="shared" si="0"/>
        <v>10</v>
      </c>
      <c r="J11" s="6">
        <v>2700</v>
      </c>
      <c r="K11" s="4">
        <v>0.006</v>
      </c>
      <c r="L11" s="2">
        <f t="shared" si="1"/>
        <v>0.0018494600000000005</v>
      </c>
      <c r="M11" s="3">
        <v>0.973</v>
      </c>
      <c r="N11" s="3">
        <v>0.95</v>
      </c>
      <c r="O11" s="2">
        <f t="shared" si="2"/>
        <v>40752.86978141415</v>
      </c>
      <c r="P11" s="3">
        <f t="shared" si="3"/>
        <v>4.610158196790072</v>
      </c>
      <c r="Q11" s="3">
        <f t="shared" si="5"/>
        <v>0.9102333931777379</v>
      </c>
      <c r="R11" s="4">
        <f t="shared" si="4"/>
        <v>0.7928118560759428</v>
      </c>
    </row>
    <row r="12" spans="1:15" ht="12.75">
      <c r="A12" s="1" t="s">
        <v>18</v>
      </c>
      <c r="F12" s="4"/>
      <c r="H12" s="6"/>
      <c r="J12" s="6"/>
      <c r="K12" s="4"/>
      <c r="L12" s="2"/>
      <c r="M12" s="3"/>
      <c r="O12" s="2"/>
    </row>
    <row r="13" spans="1:18" ht="12.75">
      <c r="A13">
        <v>1316</v>
      </c>
      <c r="B13">
        <v>298</v>
      </c>
      <c r="C13">
        <v>1697</v>
      </c>
      <c r="D13">
        <v>22.7</v>
      </c>
      <c r="E13">
        <v>613</v>
      </c>
      <c r="F13" s="4">
        <v>0.0095</v>
      </c>
      <c r="G13" s="2">
        <v>0.00085</v>
      </c>
      <c r="H13" s="6">
        <v>300</v>
      </c>
      <c r="I13" s="3">
        <f aca="true" t="shared" si="6" ref="I13:I21">H13/60</f>
        <v>5</v>
      </c>
      <c r="J13" s="6">
        <v>8000</v>
      </c>
      <c r="K13" s="4">
        <v>0.0032</v>
      </c>
      <c r="L13" s="2">
        <f aca="true" t="shared" si="7" ref="L13:L21">3.14*(F13^2-K13^2)</f>
        <v>0.0002512314</v>
      </c>
      <c r="M13" s="3">
        <v>2.716</v>
      </c>
      <c r="N13" s="3">
        <v>0.4</v>
      </c>
      <c r="O13" s="2">
        <f aca="true" t="shared" si="8" ref="O13:O21">(M13*L13*I13*E13*N13)/(D13*G13^2)</f>
        <v>51007.078055723076</v>
      </c>
      <c r="P13" s="3">
        <f aca="true" t="shared" si="9" ref="P13:P21">LOG(O13,10)</f>
        <v>4.707630445651906</v>
      </c>
      <c r="Q13" s="3">
        <f aca="true" t="shared" si="10" ref="Q13:Q21">(A13-B13)/(C13-B13)</f>
        <v>0.727662616154396</v>
      </c>
      <c r="R13" s="4">
        <f aca="true" t="shared" si="11" ref="R13:R21">P13*0.1508+0.0976</f>
        <v>0.8075106712043073</v>
      </c>
    </row>
    <row r="14" spans="1:18" ht="12.75">
      <c r="A14">
        <v>1241</v>
      </c>
      <c r="B14">
        <v>298</v>
      </c>
      <c r="C14">
        <v>1697</v>
      </c>
      <c r="D14">
        <v>22.7</v>
      </c>
      <c r="E14">
        <v>613</v>
      </c>
      <c r="F14" s="4">
        <v>0.0095</v>
      </c>
      <c r="G14" s="2">
        <v>0.0017</v>
      </c>
      <c r="H14" s="6">
        <v>300</v>
      </c>
      <c r="I14" s="3">
        <f t="shared" si="6"/>
        <v>5</v>
      </c>
      <c r="J14" s="6">
        <v>8000</v>
      </c>
      <c r="K14" s="4">
        <v>0.0032</v>
      </c>
      <c r="L14" s="2">
        <f t="shared" si="7"/>
        <v>0.0002512314</v>
      </c>
      <c r="M14" s="3">
        <v>2.716</v>
      </c>
      <c r="N14" s="3">
        <v>0.4</v>
      </c>
      <c r="O14" s="2">
        <f t="shared" si="8"/>
        <v>12751.769513930769</v>
      </c>
      <c r="P14" s="3">
        <f t="shared" si="9"/>
        <v>4.105570454323943</v>
      </c>
      <c r="Q14" s="3">
        <f t="shared" si="10"/>
        <v>0.6740528949249464</v>
      </c>
      <c r="R14" s="4">
        <f t="shared" si="11"/>
        <v>0.7167200245120506</v>
      </c>
    </row>
    <row r="15" spans="1:18" ht="12.75">
      <c r="A15">
        <v>1200</v>
      </c>
      <c r="B15">
        <v>298</v>
      </c>
      <c r="C15">
        <v>1697</v>
      </c>
      <c r="D15">
        <v>22.7</v>
      </c>
      <c r="E15">
        <v>613</v>
      </c>
      <c r="F15" s="4">
        <v>0.0095</v>
      </c>
      <c r="G15" s="2">
        <v>0.00255</v>
      </c>
      <c r="H15" s="6">
        <v>300</v>
      </c>
      <c r="I15" s="3">
        <f t="shared" si="6"/>
        <v>5</v>
      </c>
      <c r="J15" s="6">
        <v>8000</v>
      </c>
      <c r="K15" s="4">
        <v>0.0032</v>
      </c>
      <c r="L15" s="2">
        <f t="shared" si="7"/>
        <v>0.0002512314</v>
      </c>
      <c r="M15" s="3">
        <v>2.716</v>
      </c>
      <c r="N15" s="3">
        <v>0.4</v>
      </c>
      <c r="O15" s="2">
        <f t="shared" si="8"/>
        <v>5667.4531173025625</v>
      </c>
      <c r="P15" s="3">
        <f t="shared" si="9"/>
        <v>3.75338793621258</v>
      </c>
      <c r="Q15" s="3">
        <f t="shared" si="10"/>
        <v>0.6447462473195139</v>
      </c>
      <c r="R15" s="4">
        <f t="shared" si="11"/>
        <v>0.663610900780857</v>
      </c>
    </row>
    <row r="16" spans="1:18" ht="12.75">
      <c r="A16">
        <v>1412</v>
      </c>
      <c r="B16">
        <v>298</v>
      </c>
      <c r="C16">
        <v>1697</v>
      </c>
      <c r="D16">
        <v>22.7</v>
      </c>
      <c r="E16">
        <v>613</v>
      </c>
      <c r="F16" s="4">
        <v>0.0095</v>
      </c>
      <c r="G16" s="2">
        <v>0.00085</v>
      </c>
      <c r="H16" s="6">
        <v>400</v>
      </c>
      <c r="I16" s="3">
        <f t="shared" si="6"/>
        <v>6.666666666666667</v>
      </c>
      <c r="J16" s="6">
        <v>8000</v>
      </c>
      <c r="K16" s="4">
        <v>0.0032</v>
      </c>
      <c r="L16" s="2">
        <f t="shared" si="7"/>
        <v>0.0002512314</v>
      </c>
      <c r="M16" s="3">
        <v>2.716</v>
      </c>
      <c r="N16" s="3">
        <v>0.4</v>
      </c>
      <c r="O16" s="2">
        <f t="shared" si="8"/>
        <v>68009.43740763077</v>
      </c>
      <c r="P16" s="3">
        <f t="shared" si="9"/>
        <v>4.8325691822602055</v>
      </c>
      <c r="Q16" s="3">
        <f t="shared" si="10"/>
        <v>0.7962830593280915</v>
      </c>
      <c r="R16" s="4">
        <f t="shared" si="11"/>
        <v>0.8263514326848389</v>
      </c>
    </row>
    <row r="17" spans="1:18" ht="12.75">
      <c r="A17">
        <v>1313</v>
      </c>
      <c r="B17">
        <v>298</v>
      </c>
      <c r="C17">
        <v>1697</v>
      </c>
      <c r="D17">
        <v>22.7</v>
      </c>
      <c r="E17">
        <v>613</v>
      </c>
      <c r="F17" s="4">
        <v>0.0095</v>
      </c>
      <c r="G17" s="2">
        <v>0.0017</v>
      </c>
      <c r="H17" s="6">
        <v>400</v>
      </c>
      <c r="I17" s="3">
        <f t="shared" si="6"/>
        <v>6.666666666666667</v>
      </c>
      <c r="J17" s="6">
        <v>8000</v>
      </c>
      <c r="K17" s="4">
        <v>0.0032</v>
      </c>
      <c r="L17" s="2">
        <f t="shared" si="7"/>
        <v>0.0002512314</v>
      </c>
      <c r="M17" s="3">
        <v>2.716</v>
      </c>
      <c r="N17" s="3">
        <v>0.4</v>
      </c>
      <c r="O17" s="2">
        <f t="shared" si="8"/>
        <v>17002.359351907693</v>
      </c>
      <c r="P17" s="3">
        <f t="shared" si="9"/>
        <v>4.230509190932243</v>
      </c>
      <c r="Q17" s="3">
        <f t="shared" si="10"/>
        <v>0.725518227305218</v>
      </c>
      <c r="R17" s="4">
        <f t="shared" si="11"/>
        <v>0.7355607859925822</v>
      </c>
    </row>
    <row r="18" spans="1:18" ht="12.75">
      <c r="A18">
        <v>1256</v>
      </c>
      <c r="B18">
        <v>298</v>
      </c>
      <c r="C18">
        <v>1697</v>
      </c>
      <c r="D18">
        <v>22.7</v>
      </c>
      <c r="E18">
        <v>613</v>
      </c>
      <c r="F18" s="4">
        <v>0.0095</v>
      </c>
      <c r="G18" s="2">
        <v>0.00255</v>
      </c>
      <c r="H18" s="6">
        <v>400</v>
      </c>
      <c r="I18" s="3">
        <f t="shared" si="6"/>
        <v>6.666666666666667</v>
      </c>
      <c r="J18" s="6">
        <v>8000</v>
      </c>
      <c r="K18" s="4">
        <v>0.0032</v>
      </c>
      <c r="L18" s="2">
        <f t="shared" si="7"/>
        <v>0.0002512314</v>
      </c>
      <c r="M18" s="3">
        <v>2.716</v>
      </c>
      <c r="N18" s="3">
        <v>0.4</v>
      </c>
      <c r="O18" s="2">
        <f t="shared" si="8"/>
        <v>7556.604156403418</v>
      </c>
      <c r="P18" s="3">
        <f t="shared" si="9"/>
        <v>3.8783266728208803</v>
      </c>
      <c r="Q18" s="3">
        <f t="shared" si="10"/>
        <v>0.6847748391708363</v>
      </c>
      <c r="R18" s="4">
        <f t="shared" si="11"/>
        <v>0.6824516622613888</v>
      </c>
    </row>
    <row r="19" spans="1:18" ht="12.75">
      <c r="A19">
        <v>1518</v>
      </c>
      <c r="B19">
        <v>298</v>
      </c>
      <c r="C19">
        <v>1697</v>
      </c>
      <c r="D19">
        <v>22.7</v>
      </c>
      <c r="E19">
        <v>613</v>
      </c>
      <c r="F19" s="4">
        <v>0.0095</v>
      </c>
      <c r="G19" s="2">
        <v>0.00085</v>
      </c>
      <c r="H19" s="6">
        <v>500</v>
      </c>
      <c r="I19" s="3">
        <f t="shared" si="6"/>
        <v>8.333333333333334</v>
      </c>
      <c r="J19" s="6">
        <v>8000</v>
      </c>
      <c r="K19" s="4">
        <v>0.0032</v>
      </c>
      <c r="L19" s="2">
        <f t="shared" si="7"/>
        <v>0.0002512314</v>
      </c>
      <c r="M19" s="3">
        <v>2.716</v>
      </c>
      <c r="N19" s="3">
        <v>0.4</v>
      </c>
      <c r="O19" s="2">
        <f t="shared" si="8"/>
        <v>85011.79675953847</v>
      </c>
      <c r="P19" s="3">
        <f t="shared" si="9"/>
        <v>4.929479195268262</v>
      </c>
      <c r="Q19" s="3">
        <f t="shared" si="10"/>
        <v>0.8720514653323803</v>
      </c>
      <c r="R19" s="4">
        <f t="shared" si="11"/>
        <v>0.8409654626464539</v>
      </c>
    </row>
    <row r="20" spans="1:18" ht="12.75">
      <c r="A20">
        <v>1385</v>
      </c>
      <c r="B20">
        <v>298</v>
      </c>
      <c r="C20">
        <v>1697</v>
      </c>
      <c r="D20">
        <v>22.7</v>
      </c>
      <c r="E20">
        <v>613</v>
      </c>
      <c r="F20" s="4">
        <v>0.0095</v>
      </c>
      <c r="G20" s="2">
        <v>0.0017</v>
      </c>
      <c r="H20" s="6">
        <v>500</v>
      </c>
      <c r="I20" s="3">
        <f t="shared" si="6"/>
        <v>8.333333333333334</v>
      </c>
      <c r="J20" s="6">
        <v>8000</v>
      </c>
      <c r="K20" s="4">
        <v>0.0032</v>
      </c>
      <c r="L20" s="2">
        <f t="shared" si="7"/>
        <v>0.0002512314</v>
      </c>
      <c r="M20" s="3">
        <v>2.716</v>
      </c>
      <c r="N20" s="3">
        <v>0.4</v>
      </c>
      <c r="O20" s="2">
        <f t="shared" si="8"/>
        <v>21252.949189884617</v>
      </c>
      <c r="P20" s="3">
        <f t="shared" si="9"/>
        <v>4.327419203940299</v>
      </c>
      <c r="Q20" s="3">
        <f t="shared" si="10"/>
        <v>0.7769835596854896</v>
      </c>
      <c r="R20" s="4">
        <f t="shared" si="11"/>
        <v>0.7501748159541971</v>
      </c>
    </row>
    <row r="21" spans="1:18" ht="12.75">
      <c r="A21">
        <v>1314</v>
      </c>
      <c r="B21">
        <v>298</v>
      </c>
      <c r="C21">
        <v>1697</v>
      </c>
      <c r="D21">
        <v>22.7</v>
      </c>
      <c r="E21">
        <v>613</v>
      </c>
      <c r="F21" s="4">
        <v>0.0095</v>
      </c>
      <c r="G21" s="2">
        <v>0.00255</v>
      </c>
      <c r="H21" s="6">
        <v>500</v>
      </c>
      <c r="I21" s="3">
        <f t="shared" si="6"/>
        <v>8.333333333333334</v>
      </c>
      <c r="J21" s="6">
        <v>8000</v>
      </c>
      <c r="K21" s="4">
        <v>0.0032</v>
      </c>
      <c r="L21" s="2">
        <f t="shared" si="7"/>
        <v>0.0002512314</v>
      </c>
      <c r="M21" s="3">
        <v>2.716</v>
      </c>
      <c r="N21" s="3">
        <v>0.4</v>
      </c>
      <c r="O21" s="2">
        <f t="shared" si="8"/>
        <v>9445.75519550427</v>
      </c>
      <c r="P21" s="3">
        <f t="shared" si="9"/>
        <v>3.975236685828937</v>
      </c>
      <c r="Q21" s="3">
        <f t="shared" si="10"/>
        <v>0.7262330235882773</v>
      </c>
      <c r="R21" s="4">
        <f t="shared" si="11"/>
        <v>0.6970656922230036</v>
      </c>
    </row>
    <row r="22" spans="1:15" ht="12.75">
      <c r="A22" s="1" t="s">
        <v>19</v>
      </c>
      <c r="F22" s="4"/>
      <c r="H22" s="6"/>
      <c r="J22" s="6"/>
      <c r="K22" s="4"/>
      <c r="L22" s="2"/>
      <c r="M22" s="3"/>
      <c r="O22" s="2"/>
    </row>
    <row r="23" spans="1:18" ht="12.75">
      <c r="A23">
        <v>1349</v>
      </c>
      <c r="B23">
        <v>298</v>
      </c>
      <c r="C23">
        <v>1600</v>
      </c>
      <c r="D23">
        <v>25.62</v>
      </c>
      <c r="E23">
        <v>1243</v>
      </c>
      <c r="F23" s="4">
        <v>0.0095</v>
      </c>
      <c r="G23" s="2">
        <v>0.0004</v>
      </c>
      <c r="H23" s="6">
        <v>450</v>
      </c>
      <c r="I23" s="3">
        <f aca="true" t="shared" si="12" ref="I23:I31">H23/60</f>
        <v>7.5</v>
      </c>
      <c r="J23" s="6">
        <v>7860</v>
      </c>
      <c r="K23" s="4">
        <v>0.00395</v>
      </c>
      <c r="L23" s="2">
        <f aca="true" t="shared" si="13" ref="L23:L31">3.14*(F23^2-K23^2)</f>
        <v>0.00023439315</v>
      </c>
      <c r="M23" s="3">
        <v>0.627</v>
      </c>
      <c r="N23" s="3">
        <v>0.6</v>
      </c>
      <c r="O23" s="2">
        <f aca="true" t="shared" si="14" ref="O23:O31">(M23*L23*I23*E23*N23)/(D23*G23^2)</f>
        <v>200538.1437834638</v>
      </c>
      <c r="P23" s="3">
        <f aca="true" t="shared" si="15" ref="P23:P31">LOG(O23,10)</f>
        <v>5.30219699071743</v>
      </c>
      <c r="Q23" s="3">
        <f aca="true" t="shared" si="16" ref="Q23:Q31">(A23-B23)/(C23-B23)</f>
        <v>0.8072196620583717</v>
      </c>
      <c r="R23" s="4">
        <f aca="true" t="shared" si="17" ref="R23:R31">P23*0.1508+0.0976</f>
        <v>0.8971713062001885</v>
      </c>
    </row>
    <row r="24" spans="1:18" ht="12.75">
      <c r="A24">
        <v>1286</v>
      </c>
      <c r="B24">
        <v>298</v>
      </c>
      <c r="C24">
        <v>1600</v>
      </c>
      <c r="D24">
        <v>25.62</v>
      </c>
      <c r="E24">
        <v>1243</v>
      </c>
      <c r="F24" s="4">
        <v>0.0095</v>
      </c>
      <c r="G24" s="2">
        <v>0.0008</v>
      </c>
      <c r="H24" s="6">
        <v>450</v>
      </c>
      <c r="I24" s="3">
        <f t="shared" si="12"/>
        <v>7.5</v>
      </c>
      <c r="J24" s="6">
        <v>7860</v>
      </c>
      <c r="K24" s="4">
        <v>0.00395</v>
      </c>
      <c r="L24" s="2">
        <f t="shared" si="13"/>
        <v>0.00023439315</v>
      </c>
      <c r="M24" s="3">
        <v>0.627</v>
      </c>
      <c r="N24" s="3">
        <v>0.6</v>
      </c>
      <c r="O24" s="2">
        <f t="shared" si="14"/>
        <v>50134.53594586595</v>
      </c>
      <c r="P24" s="3">
        <f t="shared" si="15"/>
        <v>4.700136999389468</v>
      </c>
      <c r="Q24" s="3">
        <f t="shared" si="16"/>
        <v>0.7588325652841782</v>
      </c>
      <c r="R24" s="4">
        <f t="shared" si="17"/>
        <v>0.8063806595079317</v>
      </c>
    </row>
    <row r="25" spans="1:18" ht="12.75">
      <c r="A25">
        <v>1236</v>
      </c>
      <c r="B25">
        <v>298</v>
      </c>
      <c r="C25">
        <v>1600</v>
      </c>
      <c r="D25">
        <v>25.62</v>
      </c>
      <c r="E25">
        <v>1243</v>
      </c>
      <c r="F25" s="4">
        <v>0.0095</v>
      </c>
      <c r="G25" s="2">
        <v>0.0012</v>
      </c>
      <c r="H25" s="6">
        <v>450</v>
      </c>
      <c r="I25" s="3">
        <f t="shared" si="12"/>
        <v>7.5</v>
      </c>
      <c r="J25" s="6">
        <v>7860</v>
      </c>
      <c r="K25" s="4">
        <v>0.00395</v>
      </c>
      <c r="L25" s="2">
        <f t="shared" si="13"/>
        <v>0.00023439315</v>
      </c>
      <c r="M25" s="3">
        <v>0.627</v>
      </c>
      <c r="N25" s="3">
        <v>0.6</v>
      </c>
      <c r="O25" s="2">
        <f t="shared" si="14"/>
        <v>22282.01597594043</v>
      </c>
      <c r="P25" s="3">
        <f t="shared" si="15"/>
        <v>4.347954481278105</v>
      </c>
      <c r="Q25" s="3">
        <f t="shared" si="16"/>
        <v>0.7204301075268817</v>
      </c>
      <c r="R25" s="4">
        <f t="shared" si="17"/>
        <v>0.7532715357767382</v>
      </c>
    </row>
    <row r="26" spans="1:18" ht="12.75">
      <c r="A26">
        <v>1428</v>
      </c>
      <c r="B26">
        <v>298</v>
      </c>
      <c r="C26">
        <v>1600</v>
      </c>
      <c r="D26">
        <v>25.62</v>
      </c>
      <c r="E26">
        <v>1243</v>
      </c>
      <c r="F26" s="4">
        <v>0.0095</v>
      </c>
      <c r="G26" s="2">
        <v>0.0004</v>
      </c>
      <c r="H26" s="6">
        <v>550</v>
      </c>
      <c r="I26" s="3">
        <f t="shared" si="12"/>
        <v>9.166666666666666</v>
      </c>
      <c r="J26" s="6">
        <v>7860</v>
      </c>
      <c r="K26" s="4">
        <v>0.00395</v>
      </c>
      <c r="L26" s="2">
        <f t="shared" si="13"/>
        <v>0.00023439315</v>
      </c>
      <c r="M26" s="3">
        <v>0.627</v>
      </c>
      <c r="N26" s="3">
        <v>0.6</v>
      </c>
      <c r="O26" s="2">
        <f t="shared" si="14"/>
        <v>245102.17573534467</v>
      </c>
      <c r="P26" s="3">
        <f t="shared" si="15"/>
        <v>5.38934716643633</v>
      </c>
      <c r="Q26" s="3">
        <f t="shared" si="16"/>
        <v>0.8678955453149002</v>
      </c>
      <c r="R26" s="4">
        <f t="shared" si="17"/>
        <v>0.9103135526985986</v>
      </c>
    </row>
    <row r="27" spans="1:18" ht="12.75">
      <c r="A27">
        <v>1359</v>
      </c>
      <c r="B27">
        <v>298</v>
      </c>
      <c r="C27">
        <v>1600</v>
      </c>
      <c r="D27">
        <v>25.62</v>
      </c>
      <c r="E27">
        <v>1243</v>
      </c>
      <c r="F27" s="4">
        <v>0.0095</v>
      </c>
      <c r="G27" s="2">
        <v>0.0008</v>
      </c>
      <c r="H27" s="6">
        <v>550</v>
      </c>
      <c r="I27" s="3">
        <f t="shared" si="12"/>
        <v>9.166666666666666</v>
      </c>
      <c r="J27" s="6">
        <v>7860</v>
      </c>
      <c r="K27" s="4">
        <v>0.00395</v>
      </c>
      <c r="L27" s="2">
        <f t="shared" si="13"/>
        <v>0.00023439315</v>
      </c>
      <c r="M27" s="3">
        <v>0.627</v>
      </c>
      <c r="N27" s="3">
        <v>0.6</v>
      </c>
      <c r="O27" s="2">
        <f t="shared" si="14"/>
        <v>61275.54393383617</v>
      </c>
      <c r="P27" s="3">
        <f t="shared" si="15"/>
        <v>4.787287175108368</v>
      </c>
      <c r="Q27" s="3">
        <f t="shared" si="16"/>
        <v>0.814900153609831</v>
      </c>
      <c r="R27" s="4">
        <f t="shared" si="17"/>
        <v>0.8195229060063418</v>
      </c>
    </row>
    <row r="28" spans="1:18" ht="12.75">
      <c r="A28">
        <v>1301</v>
      </c>
      <c r="B28">
        <v>298</v>
      </c>
      <c r="C28">
        <v>1600</v>
      </c>
      <c r="D28">
        <v>25.62</v>
      </c>
      <c r="E28">
        <v>1243</v>
      </c>
      <c r="F28" s="4">
        <v>0.0095</v>
      </c>
      <c r="G28" s="2">
        <v>0.0012</v>
      </c>
      <c r="H28" s="6">
        <v>550</v>
      </c>
      <c r="I28" s="3">
        <f t="shared" si="12"/>
        <v>9.166666666666666</v>
      </c>
      <c r="J28" s="6">
        <v>7860</v>
      </c>
      <c r="K28" s="4">
        <v>0.00395</v>
      </c>
      <c r="L28" s="2">
        <f t="shared" si="13"/>
        <v>0.00023439315</v>
      </c>
      <c r="M28" s="3">
        <v>0.627</v>
      </c>
      <c r="N28" s="3">
        <v>0.6</v>
      </c>
      <c r="O28" s="2">
        <f t="shared" si="14"/>
        <v>27233.57508170497</v>
      </c>
      <c r="P28" s="3">
        <f t="shared" si="15"/>
        <v>4.435104656997005</v>
      </c>
      <c r="Q28" s="3">
        <f t="shared" si="16"/>
        <v>0.7703533026113671</v>
      </c>
      <c r="R28" s="4">
        <f t="shared" si="17"/>
        <v>0.7664137822751483</v>
      </c>
    </row>
    <row r="29" spans="1:18" ht="12.75">
      <c r="A29">
        <v>1506</v>
      </c>
      <c r="B29">
        <v>298</v>
      </c>
      <c r="C29">
        <v>1600</v>
      </c>
      <c r="D29">
        <v>25.62</v>
      </c>
      <c r="E29">
        <v>1243</v>
      </c>
      <c r="F29" s="4">
        <v>0.0095</v>
      </c>
      <c r="G29" s="2">
        <v>0.0004</v>
      </c>
      <c r="H29" s="6">
        <v>650</v>
      </c>
      <c r="I29" s="3">
        <f t="shared" si="12"/>
        <v>10.833333333333334</v>
      </c>
      <c r="J29" s="6">
        <v>7860</v>
      </c>
      <c r="K29" s="4">
        <v>0.00395</v>
      </c>
      <c r="L29" s="2">
        <f t="shared" si="13"/>
        <v>0.00023439315</v>
      </c>
      <c r="M29" s="3">
        <v>0.627</v>
      </c>
      <c r="N29" s="3">
        <v>0.6</v>
      </c>
      <c r="O29" s="2">
        <f t="shared" si="14"/>
        <v>289666.20768722554</v>
      </c>
      <c r="P29" s="3">
        <f t="shared" si="15"/>
        <v>5.461897833584942</v>
      </c>
      <c r="Q29" s="3">
        <f t="shared" si="16"/>
        <v>0.9278033794162827</v>
      </c>
      <c r="R29" s="4">
        <f t="shared" si="17"/>
        <v>0.9212541933046092</v>
      </c>
    </row>
    <row r="30" spans="1:18" ht="12.75">
      <c r="A30">
        <v>1423</v>
      </c>
      <c r="B30">
        <v>298</v>
      </c>
      <c r="C30">
        <v>1600</v>
      </c>
      <c r="D30">
        <v>25.62</v>
      </c>
      <c r="E30">
        <v>1243</v>
      </c>
      <c r="F30" s="4">
        <v>0.0095</v>
      </c>
      <c r="G30" s="2">
        <v>0.0008</v>
      </c>
      <c r="H30" s="6">
        <v>650</v>
      </c>
      <c r="I30" s="3">
        <f t="shared" si="12"/>
        <v>10.833333333333334</v>
      </c>
      <c r="J30" s="6">
        <v>7860</v>
      </c>
      <c r="K30" s="4">
        <v>0.00395</v>
      </c>
      <c r="L30" s="2">
        <f t="shared" si="13"/>
        <v>0.00023439315</v>
      </c>
      <c r="M30" s="3">
        <v>0.627</v>
      </c>
      <c r="N30" s="3">
        <v>0.6</v>
      </c>
      <c r="O30" s="2">
        <f t="shared" si="14"/>
        <v>72416.55192180639</v>
      </c>
      <c r="P30" s="3">
        <f t="shared" si="15"/>
        <v>4.8598378422569795</v>
      </c>
      <c r="Q30" s="3">
        <f t="shared" si="16"/>
        <v>0.8640552995391705</v>
      </c>
      <c r="R30" s="4">
        <f t="shared" si="17"/>
        <v>0.8304635466123524</v>
      </c>
    </row>
    <row r="31" spans="1:18" ht="12.75">
      <c r="A31">
        <v>1361</v>
      </c>
      <c r="B31">
        <v>298</v>
      </c>
      <c r="C31">
        <v>1600</v>
      </c>
      <c r="D31">
        <v>25.62</v>
      </c>
      <c r="E31">
        <v>1243</v>
      </c>
      <c r="F31" s="4">
        <v>0.0095</v>
      </c>
      <c r="G31" s="2">
        <v>0.0012</v>
      </c>
      <c r="H31" s="6">
        <v>650</v>
      </c>
      <c r="I31" s="3">
        <f t="shared" si="12"/>
        <v>10.833333333333334</v>
      </c>
      <c r="J31" s="6">
        <v>7860</v>
      </c>
      <c r="K31" s="4">
        <v>0.00395</v>
      </c>
      <c r="L31" s="2">
        <f t="shared" si="13"/>
        <v>0.00023439315</v>
      </c>
      <c r="M31" s="3">
        <v>0.627</v>
      </c>
      <c r="N31" s="3">
        <v>0.6</v>
      </c>
      <c r="O31" s="2">
        <f t="shared" si="14"/>
        <v>32185.134187469514</v>
      </c>
      <c r="P31" s="3">
        <f t="shared" si="15"/>
        <v>4.507655324145618</v>
      </c>
      <c r="Q31" s="3">
        <f t="shared" si="16"/>
        <v>0.8164362519201229</v>
      </c>
      <c r="R31" s="4">
        <f t="shared" si="17"/>
        <v>0.7773544228811591</v>
      </c>
    </row>
    <row r="33" ht="12.75">
      <c r="A33" s="1" t="s">
        <v>17</v>
      </c>
    </row>
    <row r="34" spans="1:18" ht="12.75">
      <c r="A34">
        <v>755</v>
      </c>
      <c r="B34">
        <v>298</v>
      </c>
      <c r="C34">
        <v>855</v>
      </c>
      <c r="D34">
        <v>220</v>
      </c>
      <c r="E34">
        <v>1180</v>
      </c>
      <c r="F34" s="4">
        <v>0.025</v>
      </c>
      <c r="G34" s="4">
        <f>0.142/60</f>
        <v>0.0023666666666666667</v>
      </c>
      <c r="H34" s="6">
        <v>390</v>
      </c>
      <c r="I34" s="3">
        <f>H34/60</f>
        <v>6.5</v>
      </c>
      <c r="J34" s="6">
        <v>2700</v>
      </c>
      <c r="K34" s="4">
        <v>0.006</v>
      </c>
      <c r="L34" s="2">
        <f>3.14*(F34^2-K34^2)</f>
        <v>0.0018494600000000005</v>
      </c>
      <c r="M34" s="3">
        <v>0.973</v>
      </c>
      <c r="N34" s="3">
        <v>0.95</v>
      </c>
      <c r="O34" s="2">
        <f>(M34*L34*I34*E34*N34)/(D34*G34^2)</f>
        <v>10640.937284226615</v>
      </c>
      <c r="P34" s="3">
        <f>LOG(O34,10)</f>
        <v>4.026979883545465</v>
      </c>
      <c r="Q34" s="3">
        <f>(A34-B34)/(C34-B34)</f>
        <v>0.8204667863554758</v>
      </c>
      <c r="R34" s="4">
        <f>P34*0.1508+0.0976</f>
        <v>0.7048685664386561</v>
      </c>
    </row>
    <row r="35" spans="6:14" ht="12.75">
      <c r="F35" s="4"/>
      <c r="G35" s="4"/>
      <c r="H35" s="6"/>
      <c r="I35" s="3"/>
      <c r="J35" s="6"/>
      <c r="N35" s="3"/>
    </row>
    <row r="36" spans="1:14" ht="12.75">
      <c r="A36" s="1" t="s">
        <v>18</v>
      </c>
      <c r="F36" s="4"/>
      <c r="G36" s="4"/>
      <c r="H36" s="6"/>
      <c r="I36" s="3"/>
      <c r="J36" s="6"/>
      <c r="N36" s="3"/>
    </row>
    <row r="37" spans="1:18" ht="12.75">
      <c r="A37">
        <v>1430</v>
      </c>
      <c r="B37">
        <v>298</v>
      </c>
      <c r="C37">
        <v>1697</v>
      </c>
      <c r="D37">
        <v>22.7</v>
      </c>
      <c r="E37">
        <v>613</v>
      </c>
      <c r="F37" s="4">
        <v>0.0095</v>
      </c>
      <c r="G37" s="4">
        <v>0.001693</v>
      </c>
      <c r="H37" s="6">
        <v>300</v>
      </c>
      <c r="I37" s="3">
        <f>H37/60</f>
        <v>5</v>
      </c>
      <c r="J37" s="6">
        <v>8000</v>
      </c>
      <c r="K37" s="4">
        <v>0.0032</v>
      </c>
      <c r="L37" s="2">
        <f>3.14*(F37^2-K37^2)</f>
        <v>0.0002512314</v>
      </c>
      <c r="M37" s="3">
        <v>2.716</v>
      </c>
      <c r="N37" s="3">
        <v>0.4</v>
      </c>
      <c r="O37" s="2">
        <f>(M37*L37*I37*E37*N37)/(D37*G37^2)</f>
        <v>12857.436285284328</v>
      </c>
      <c r="P37" s="3">
        <f>LOG(O37,10)</f>
        <v>4.109154380862621</v>
      </c>
      <c r="Q37" s="3">
        <f>(A37-B37)/(C37-B37)</f>
        <v>0.8091493924231594</v>
      </c>
      <c r="R37" s="4">
        <f>P37*0.1508+0.0976</f>
        <v>0.7172604806340832</v>
      </c>
    </row>
    <row r="38" spans="6:14" ht="12.75">
      <c r="F38" s="4"/>
      <c r="G38" s="4"/>
      <c r="H38" s="6"/>
      <c r="I38" s="3"/>
      <c r="J38" s="6"/>
      <c r="N38" s="3"/>
    </row>
    <row r="39" spans="1:14" ht="12.75">
      <c r="A39" s="1" t="s">
        <v>19</v>
      </c>
      <c r="F39" s="4"/>
      <c r="G39" s="4"/>
      <c r="H39" s="6"/>
      <c r="I39" s="3"/>
      <c r="J39" s="6"/>
      <c r="N39" s="3"/>
    </row>
    <row r="40" spans="1:18" ht="12.75">
      <c r="A40">
        <v>1350</v>
      </c>
      <c r="B40">
        <v>298</v>
      </c>
      <c r="C40">
        <v>1600</v>
      </c>
      <c r="D40">
        <v>25.62</v>
      </c>
      <c r="E40">
        <v>1243</v>
      </c>
      <c r="F40" s="4">
        <v>0.0095</v>
      </c>
      <c r="G40" s="4">
        <v>0.00042</v>
      </c>
      <c r="H40" s="6">
        <v>450</v>
      </c>
      <c r="I40" s="3">
        <f>H40/60</f>
        <v>7.5</v>
      </c>
      <c r="J40" s="6">
        <v>7860</v>
      </c>
      <c r="K40" s="4">
        <v>0.00395</v>
      </c>
      <c r="L40" s="2">
        <f aca="true" t="shared" si="18" ref="L40:L59">3.14*(F40^2-K40^2)</f>
        <v>0.00023439315</v>
      </c>
      <c r="M40" s="3">
        <v>0.627</v>
      </c>
      <c r="N40" s="3">
        <v>0.6</v>
      </c>
      <c r="O40" s="2">
        <f>(M40*L40*I40*E40*N40)/(D40*G40^2)</f>
        <v>181894.0079668606</v>
      </c>
      <c r="P40" s="3">
        <f aca="true" t="shared" si="19" ref="P40:P59">LOG(O40,10)</f>
        <v>5.259818392577554</v>
      </c>
      <c r="Q40" s="3">
        <f>(A40-B40)/(C40-B40)</f>
        <v>0.8079877112135176</v>
      </c>
      <c r="R40" s="4">
        <f aca="true" t="shared" si="20" ref="R40:R59">P40*0.1508+0.0976</f>
        <v>0.890780613600695</v>
      </c>
    </row>
    <row r="41" spans="6:18" ht="12.75">
      <c r="F41" s="4"/>
      <c r="G41" s="4"/>
      <c r="H41" s="6"/>
      <c r="I41" s="3"/>
      <c r="J41" s="6"/>
      <c r="K41" s="4"/>
      <c r="L41" s="2"/>
      <c r="M41" s="3"/>
      <c r="N41" s="3"/>
      <c r="O41" s="2"/>
      <c r="P41" s="3"/>
      <c r="Q41" s="3"/>
      <c r="R41" s="4"/>
    </row>
    <row r="42" spans="1:18" ht="12.75">
      <c r="A42" s="1" t="s">
        <v>21</v>
      </c>
      <c r="F42" s="4"/>
      <c r="G42" s="4"/>
      <c r="H42" s="6"/>
      <c r="I42" s="3"/>
      <c r="J42" s="6"/>
      <c r="K42" s="4"/>
      <c r="L42" s="2"/>
      <c r="M42" s="3"/>
      <c r="N42" s="3"/>
      <c r="O42" s="2"/>
      <c r="P42" s="3"/>
      <c r="Q42" s="3"/>
      <c r="R42" s="4"/>
    </row>
    <row r="43" spans="1:22" ht="12.75">
      <c r="A43">
        <v>594</v>
      </c>
      <c r="B43">
        <v>298</v>
      </c>
      <c r="C43">
        <v>761</v>
      </c>
      <c r="D43">
        <v>157</v>
      </c>
      <c r="E43">
        <v>860</v>
      </c>
      <c r="F43">
        <v>0.01015</v>
      </c>
      <c r="G43" s="4">
        <v>0.00085</v>
      </c>
      <c r="H43">
        <v>180</v>
      </c>
      <c r="I43" s="3">
        <f>H43/60</f>
        <v>3</v>
      </c>
      <c r="J43">
        <v>2823</v>
      </c>
      <c r="K43">
        <v>0.00355</v>
      </c>
      <c r="L43" s="2">
        <f>3.14*(F43^2-K43^2)</f>
        <v>0.0002839187999999999</v>
      </c>
      <c r="M43" s="3">
        <v>1</v>
      </c>
      <c r="N43" s="3">
        <v>0.6</v>
      </c>
      <c r="O43" s="2">
        <f>(M43*L43*I43*E43*N43)/(D43*G43^2)</f>
        <v>3874.6065051903106</v>
      </c>
      <c r="P43" s="3">
        <f>LOG(O43,10)</f>
        <v>3.588227603280545</v>
      </c>
      <c r="Q43" s="3">
        <f>(A43-B43)/(C43-B43)</f>
        <v>0.6393088552915767</v>
      </c>
      <c r="R43" s="4">
        <f>P43*0.1508+0.0976</f>
        <v>0.6387047225747061</v>
      </c>
      <c r="S43" s="2"/>
      <c r="V43" s="2"/>
    </row>
    <row r="44" spans="1:22" ht="12.75">
      <c r="A44">
        <v>621</v>
      </c>
      <c r="B44">
        <v>298</v>
      </c>
      <c r="C44">
        <v>761</v>
      </c>
      <c r="D44">
        <v>157</v>
      </c>
      <c r="E44">
        <v>860</v>
      </c>
      <c r="F44">
        <v>0.01015</v>
      </c>
      <c r="G44" s="4">
        <v>0.0017</v>
      </c>
      <c r="H44">
        <v>180</v>
      </c>
      <c r="I44" s="3">
        <f>H44/60</f>
        <v>3</v>
      </c>
      <c r="J44">
        <v>2823</v>
      </c>
      <c r="K44">
        <v>0.00355</v>
      </c>
      <c r="L44" s="2">
        <f>3.14*(F44^2-K44^2)</f>
        <v>0.0002839187999999999</v>
      </c>
      <c r="M44" s="3">
        <v>1</v>
      </c>
      <c r="N44" s="3">
        <v>0.6</v>
      </c>
      <c r="O44" s="2">
        <f>(M44*L44*I44*E44*N44)/(D44*G44^2)</f>
        <v>968.6516262975776</v>
      </c>
      <c r="P44" s="3">
        <f>LOG(O44,10)</f>
        <v>2.986167611952582</v>
      </c>
      <c r="Q44" s="3">
        <f>(A44-B44)/(C44-B44)</f>
        <v>0.6976241900647948</v>
      </c>
      <c r="R44" s="4">
        <f>P44*0.1508+0.0976</f>
        <v>0.5479140758824493</v>
      </c>
      <c r="S44" s="2"/>
      <c r="V44" s="2"/>
    </row>
    <row r="45" spans="1:22" ht="12.75">
      <c r="A45">
        <v>623</v>
      </c>
      <c r="B45">
        <v>298</v>
      </c>
      <c r="C45">
        <v>761</v>
      </c>
      <c r="D45">
        <v>157</v>
      </c>
      <c r="E45">
        <v>860</v>
      </c>
      <c r="F45">
        <v>0.01015</v>
      </c>
      <c r="G45" s="4">
        <v>0.00127</v>
      </c>
      <c r="H45">
        <v>180</v>
      </c>
      <c r="I45" s="3">
        <f>H45/60</f>
        <v>3</v>
      </c>
      <c r="J45">
        <v>2823</v>
      </c>
      <c r="K45">
        <v>0.00355</v>
      </c>
      <c r="L45" s="2">
        <f>3.14*(F45^2-K45^2)</f>
        <v>0.0002839187999999999</v>
      </c>
      <c r="M45" s="3">
        <v>1</v>
      </c>
      <c r="N45" s="3">
        <v>0.6</v>
      </c>
      <c r="O45" s="2">
        <f>(M45*L45*I45*E45*N45)/(D45*G45^2)</f>
        <v>1735.6334552669098</v>
      </c>
      <c r="P45" s="3">
        <f>LOG(O45,10)</f>
        <v>3.239458012797216</v>
      </c>
      <c r="Q45" s="3">
        <f>(A45-B45)/(C45-B45)</f>
        <v>0.7019438444924406</v>
      </c>
      <c r="R45" s="4">
        <f>P45*0.1508+0.0976</f>
        <v>0.5861102683298202</v>
      </c>
      <c r="S45" s="2"/>
      <c r="V45" s="2"/>
    </row>
    <row r="46" spans="1:22" ht="12.75">
      <c r="A46">
        <v>660</v>
      </c>
      <c r="B46">
        <v>298</v>
      </c>
      <c r="C46">
        <v>761</v>
      </c>
      <c r="D46">
        <v>157</v>
      </c>
      <c r="E46">
        <v>860</v>
      </c>
      <c r="F46">
        <v>0.01015</v>
      </c>
      <c r="G46" s="4">
        <v>0.00254</v>
      </c>
      <c r="H46">
        <v>540</v>
      </c>
      <c r="I46" s="3">
        <f>H46/60</f>
        <v>9</v>
      </c>
      <c r="J46">
        <v>2823</v>
      </c>
      <c r="K46">
        <v>0.00355</v>
      </c>
      <c r="L46" s="2">
        <f>3.14*(F46^2-K46^2)</f>
        <v>0.0002839187999999999</v>
      </c>
      <c r="M46" s="3">
        <v>1</v>
      </c>
      <c r="N46" s="3">
        <v>0.6</v>
      </c>
      <c r="O46" s="2">
        <f>(M46*L46*I46*E46*N46)/(D46*G46^2)</f>
        <v>1301.7250914501824</v>
      </c>
      <c r="P46" s="3">
        <f>LOG(O46,10)</f>
        <v>3.114519276188916</v>
      </c>
      <c r="Q46" s="3">
        <f>(A46-B46)/(C46-B46)</f>
        <v>0.7818574514038877</v>
      </c>
      <c r="R46" s="4">
        <f>P46*0.1508+0.0976</f>
        <v>0.5672695068492886</v>
      </c>
      <c r="S46" s="2"/>
      <c r="V46" s="2"/>
    </row>
    <row r="47" spans="1:22" ht="12.75">
      <c r="A47">
        <v>668</v>
      </c>
      <c r="B47">
        <v>298</v>
      </c>
      <c r="C47">
        <v>761</v>
      </c>
      <c r="D47">
        <v>157</v>
      </c>
      <c r="E47">
        <v>860</v>
      </c>
      <c r="F47">
        <v>0.01015</v>
      </c>
      <c r="G47" s="4">
        <v>0.0017</v>
      </c>
      <c r="H47">
        <v>360</v>
      </c>
      <c r="I47" s="3">
        <f>H47/60</f>
        <v>6</v>
      </c>
      <c r="J47">
        <v>2823</v>
      </c>
      <c r="K47">
        <v>0.00355</v>
      </c>
      <c r="L47" s="2">
        <f>3.14*(F47^2-K47^2)</f>
        <v>0.0002839187999999999</v>
      </c>
      <c r="M47" s="3">
        <v>1</v>
      </c>
      <c r="N47" s="3">
        <v>0.6</v>
      </c>
      <c r="O47" s="2">
        <f>(M47*L47*I47*E47*N47)/(D47*G47^2)</f>
        <v>1937.3032525951553</v>
      </c>
      <c r="P47" s="3">
        <f>LOG(O47,10)</f>
        <v>3.287197607616563</v>
      </c>
      <c r="Q47" s="3">
        <f>(A47-B47)/(C47-B47)</f>
        <v>0.7991360691144709</v>
      </c>
      <c r="R47" s="4">
        <f>P47*0.1508+0.0976</f>
        <v>0.5933093992285777</v>
      </c>
      <c r="S47" s="2"/>
      <c r="V47" s="2"/>
    </row>
    <row r="48" spans="7:22" ht="12.75">
      <c r="G48" s="4"/>
      <c r="I48" s="3"/>
      <c r="L48" s="2"/>
      <c r="M48" s="3"/>
      <c r="N48" s="3"/>
      <c r="O48" s="2"/>
      <c r="P48" s="3"/>
      <c r="Q48" s="3"/>
      <c r="R48" s="4"/>
      <c r="S48" s="2"/>
      <c r="V48" s="2"/>
    </row>
    <row r="49" ht="12.75">
      <c r="A49" s="1" t="s">
        <v>20</v>
      </c>
    </row>
    <row r="50" spans="1:22" ht="12.75">
      <c r="A50">
        <v>550</v>
      </c>
      <c r="B50">
        <v>298</v>
      </c>
      <c r="C50">
        <v>855</v>
      </c>
      <c r="D50">
        <v>220</v>
      </c>
      <c r="E50">
        <v>1180</v>
      </c>
      <c r="F50">
        <v>0.01015</v>
      </c>
      <c r="G50">
        <v>0.00211</v>
      </c>
      <c r="H50">
        <v>150</v>
      </c>
      <c r="I50" s="3">
        <f aca="true" t="shared" si="21" ref="I50:I59">H50/60</f>
        <v>2.5</v>
      </c>
      <c r="J50">
        <v>2700</v>
      </c>
      <c r="K50">
        <v>0.00355</v>
      </c>
      <c r="L50" s="2">
        <f t="shared" si="18"/>
        <v>0.0002839187999999999</v>
      </c>
      <c r="M50" s="3">
        <v>0.973</v>
      </c>
      <c r="N50" s="3">
        <v>0.95</v>
      </c>
      <c r="O50" s="2">
        <f aca="true" t="shared" si="22" ref="O50:O55">(M50*L50*I50*E50*N50)/(D50*G50^2)</f>
        <v>790.4329225646323</v>
      </c>
      <c r="P50" s="3">
        <f t="shared" si="19"/>
        <v>2.8978650208892613</v>
      </c>
      <c r="Q50" s="3">
        <f aca="true" t="shared" si="23" ref="Q50:Q59">(A50-B50)/(C50-B50)</f>
        <v>0.4524236983842011</v>
      </c>
      <c r="R50" s="4">
        <f t="shared" si="20"/>
        <v>0.5345980451501006</v>
      </c>
      <c r="S50" s="2"/>
      <c r="V50" s="2"/>
    </row>
    <row r="51" spans="1:22" ht="12.75">
      <c r="A51">
        <v>565</v>
      </c>
      <c r="B51">
        <v>298</v>
      </c>
      <c r="C51">
        <v>855</v>
      </c>
      <c r="D51">
        <v>220</v>
      </c>
      <c r="E51">
        <v>1180</v>
      </c>
      <c r="F51">
        <v>0.01015</v>
      </c>
      <c r="G51">
        <v>0.00211</v>
      </c>
      <c r="H51">
        <v>200</v>
      </c>
      <c r="I51" s="3">
        <f t="shared" si="21"/>
        <v>3.3333333333333335</v>
      </c>
      <c r="J51">
        <v>2700</v>
      </c>
      <c r="K51">
        <v>0.00355</v>
      </c>
      <c r="L51" s="2">
        <f t="shared" si="18"/>
        <v>0.0002839187999999999</v>
      </c>
      <c r="M51" s="3">
        <v>0.973</v>
      </c>
      <c r="N51" s="3">
        <v>0.95</v>
      </c>
      <c r="O51" s="2">
        <f t="shared" si="22"/>
        <v>1053.9105634195098</v>
      </c>
      <c r="P51" s="3">
        <f t="shared" si="19"/>
        <v>3.0228037574975613</v>
      </c>
      <c r="Q51" s="3">
        <f t="shared" si="23"/>
        <v>0.4793536804308797</v>
      </c>
      <c r="R51" s="4">
        <f t="shared" si="20"/>
        <v>0.5534388066306322</v>
      </c>
      <c r="S51" s="2"/>
      <c r="V51" s="2"/>
    </row>
    <row r="52" spans="1:22" ht="12.75">
      <c r="A52">
        <v>580</v>
      </c>
      <c r="B52">
        <v>298</v>
      </c>
      <c r="C52">
        <v>855</v>
      </c>
      <c r="D52">
        <v>220</v>
      </c>
      <c r="E52">
        <v>1180</v>
      </c>
      <c r="F52">
        <v>0.01015</v>
      </c>
      <c r="G52">
        <v>0.00211</v>
      </c>
      <c r="H52">
        <v>300</v>
      </c>
      <c r="I52" s="3">
        <f t="shared" si="21"/>
        <v>5</v>
      </c>
      <c r="J52">
        <v>2700</v>
      </c>
      <c r="K52">
        <v>0.00355</v>
      </c>
      <c r="L52" s="2">
        <f t="shared" si="18"/>
        <v>0.0002839187999999999</v>
      </c>
      <c r="M52" s="3">
        <v>0.973</v>
      </c>
      <c r="N52" s="3">
        <v>0.95</v>
      </c>
      <c r="O52" s="2">
        <f t="shared" si="22"/>
        <v>1580.8658451292647</v>
      </c>
      <c r="P52" s="3">
        <f t="shared" si="19"/>
        <v>3.198895016553242</v>
      </c>
      <c r="Q52" s="3">
        <f t="shared" si="23"/>
        <v>0.5062836624775583</v>
      </c>
      <c r="R52" s="4">
        <f t="shared" si="20"/>
        <v>0.5799933684962288</v>
      </c>
      <c r="S52" s="2"/>
      <c r="V52" s="2"/>
    </row>
    <row r="53" spans="1:22" ht="12.75">
      <c r="A53">
        <v>620</v>
      </c>
      <c r="B53">
        <v>298</v>
      </c>
      <c r="C53">
        <v>855</v>
      </c>
      <c r="D53">
        <v>220</v>
      </c>
      <c r="E53">
        <v>1180</v>
      </c>
      <c r="F53">
        <v>0.01015</v>
      </c>
      <c r="G53">
        <v>0.00211</v>
      </c>
      <c r="H53">
        <v>480</v>
      </c>
      <c r="I53" s="3">
        <f t="shared" si="21"/>
        <v>8</v>
      </c>
      <c r="J53">
        <v>2700</v>
      </c>
      <c r="K53">
        <v>0.00355</v>
      </c>
      <c r="L53" s="2">
        <f t="shared" si="18"/>
        <v>0.0002839187999999999</v>
      </c>
      <c r="M53" s="3">
        <v>0.973</v>
      </c>
      <c r="N53" s="3">
        <v>0.95</v>
      </c>
      <c r="O53" s="2">
        <f t="shared" si="22"/>
        <v>2529.385352206823</v>
      </c>
      <c r="P53" s="3">
        <f t="shared" si="19"/>
        <v>3.403014999209167</v>
      </c>
      <c r="Q53" s="3">
        <f t="shared" si="23"/>
        <v>0.578096947935368</v>
      </c>
      <c r="R53" s="4">
        <f t="shared" si="20"/>
        <v>0.6107746618807424</v>
      </c>
      <c r="S53" s="2"/>
      <c r="V53" s="2"/>
    </row>
    <row r="54" spans="1:22" ht="12.75">
      <c r="A54">
        <v>650</v>
      </c>
      <c r="B54">
        <v>298</v>
      </c>
      <c r="C54">
        <v>855</v>
      </c>
      <c r="D54">
        <v>220</v>
      </c>
      <c r="E54">
        <v>1180</v>
      </c>
      <c r="F54">
        <v>0.01015</v>
      </c>
      <c r="G54">
        <v>0.00211</v>
      </c>
      <c r="H54">
        <v>600</v>
      </c>
      <c r="I54" s="3">
        <f t="shared" si="21"/>
        <v>10</v>
      </c>
      <c r="J54">
        <v>2700</v>
      </c>
      <c r="K54">
        <v>0.00355</v>
      </c>
      <c r="L54" s="2">
        <f t="shared" si="18"/>
        <v>0.0002839187999999999</v>
      </c>
      <c r="M54" s="3">
        <v>0.973</v>
      </c>
      <c r="N54" s="3">
        <v>0.95</v>
      </c>
      <c r="O54" s="2">
        <f t="shared" si="22"/>
        <v>3161.7316902585294</v>
      </c>
      <c r="P54" s="3">
        <f t="shared" si="19"/>
        <v>3.4999250122172234</v>
      </c>
      <c r="Q54" s="3">
        <f t="shared" si="23"/>
        <v>0.6319569120287253</v>
      </c>
      <c r="R54" s="4">
        <f t="shared" si="20"/>
        <v>0.6253886918423572</v>
      </c>
      <c r="S54" s="2"/>
      <c r="V54" s="2"/>
    </row>
    <row r="55" spans="1:22" ht="12.75">
      <c r="A55">
        <v>690</v>
      </c>
      <c r="B55">
        <v>298</v>
      </c>
      <c r="C55">
        <v>855</v>
      </c>
      <c r="D55">
        <v>220</v>
      </c>
      <c r="E55">
        <v>1180</v>
      </c>
      <c r="F55">
        <v>0.01015</v>
      </c>
      <c r="G55">
        <v>0.00211</v>
      </c>
      <c r="H55">
        <v>800</v>
      </c>
      <c r="I55" s="3">
        <f t="shared" si="21"/>
        <v>13.333333333333334</v>
      </c>
      <c r="J55">
        <v>2700</v>
      </c>
      <c r="K55">
        <v>0.00355</v>
      </c>
      <c r="L55" s="2">
        <f t="shared" si="18"/>
        <v>0.0002839187999999999</v>
      </c>
      <c r="M55" s="3">
        <v>0.973</v>
      </c>
      <c r="N55" s="3">
        <v>0.95</v>
      </c>
      <c r="O55" s="2">
        <f t="shared" si="22"/>
        <v>4215.642253678039</v>
      </c>
      <c r="P55" s="3">
        <f t="shared" si="19"/>
        <v>3.6248637488255233</v>
      </c>
      <c r="Q55" s="3">
        <f t="shared" si="23"/>
        <v>0.703770197486535</v>
      </c>
      <c r="R55" s="4">
        <f t="shared" si="20"/>
        <v>0.644229453322889</v>
      </c>
      <c r="S55" s="2"/>
      <c r="V55" s="2"/>
    </row>
    <row r="56" spans="1:22" ht="12.75">
      <c r="A56" s="6">
        <v>566.8</v>
      </c>
      <c r="B56">
        <v>298</v>
      </c>
      <c r="C56">
        <v>855</v>
      </c>
      <c r="D56">
        <v>220</v>
      </c>
      <c r="E56">
        <v>1180</v>
      </c>
      <c r="F56">
        <v>0.01015</v>
      </c>
      <c r="G56">
        <v>0.00127</v>
      </c>
      <c r="H56">
        <v>300</v>
      </c>
      <c r="I56" s="3">
        <f t="shared" si="21"/>
        <v>5</v>
      </c>
      <c r="J56">
        <v>2700</v>
      </c>
      <c r="K56">
        <v>0.00355</v>
      </c>
      <c r="L56" s="2">
        <f t="shared" si="18"/>
        <v>0.0002839187999999999</v>
      </c>
      <c r="M56" s="3">
        <v>0.973</v>
      </c>
      <c r="N56" s="3">
        <v>0.95</v>
      </c>
      <c r="O56" s="2">
        <f>(M56*L56*I56*E56*N56)/(D56*G56^2)</f>
        <v>4363.67588139376</v>
      </c>
      <c r="P56" s="3">
        <f t="shared" si="19"/>
        <v>3.639852485236714</v>
      </c>
      <c r="Q56" s="3">
        <f t="shared" si="23"/>
        <v>0.48258527827648107</v>
      </c>
      <c r="R56" s="4">
        <f t="shared" si="20"/>
        <v>0.6464897547736964</v>
      </c>
      <c r="S56" s="2"/>
      <c r="V56" s="2"/>
    </row>
    <row r="57" spans="1:22" ht="12.75">
      <c r="A57" s="6">
        <v>566.6</v>
      </c>
      <c r="B57">
        <v>298</v>
      </c>
      <c r="C57">
        <v>855</v>
      </c>
      <c r="D57">
        <v>220</v>
      </c>
      <c r="E57">
        <v>1180</v>
      </c>
      <c r="F57">
        <v>0.01015</v>
      </c>
      <c r="G57">
        <v>0.00211</v>
      </c>
      <c r="H57">
        <v>300</v>
      </c>
      <c r="I57" s="3">
        <f t="shared" si="21"/>
        <v>5</v>
      </c>
      <c r="J57">
        <v>2700</v>
      </c>
      <c r="K57">
        <v>0.00355</v>
      </c>
      <c r="L57" s="2">
        <f t="shared" si="18"/>
        <v>0.0002839187999999999</v>
      </c>
      <c r="M57" s="3">
        <v>0.973</v>
      </c>
      <c r="N57" s="3">
        <v>0.95</v>
      </c>
      <c r="O57" s="2">
        <f>(M57*L57*I57*E57*N57)/(D57*G57^2)</f>
        <v>1580.8658451292647</v>
      </c>
      <c r="P57" s="3">
        <f t="shared" si="19"/>
        <v>3.198895016553242</v>
      </c>
      <c r="Q57" s="3">
        <f t="shared" si="23"/>
        <v>0.4822262118491921</v>
      </c>
      <c r="R57" s="4">
        <f t="shared" si="20"/>
        <v>0.5799933684962288</v>
      </c>
      <c r="S57" s="2"/>
      <c r="V57" s="2"/>
    </row>
    <row r="58" spans="1:22" ht="12.75">
      <c r="A58" s="6">
        <v>567</v>
      </c>
      <c r="B58">
        <v>298</v>
      </c>
      <c r="C58">
        <v>855</v>
      </c>
      <c r="D58">
        <v>220</v>
      </c>
      <c r="E58">
        <v>1180</v>
      </c>
      <c r="F58">
        <v>0.01015</v>
      </c>
      <c r="G58">
        <v>0.00338</v>
      </c>
      <c r="H58">
        <v>300</v>
      </c>
      <c r="I58" s="3">
        <f t="shared" si="21"/>
        <v>5</v>
      </c>
      <c r="J58">
        <v>2700</v>
      </c>
      <c r="K58">
        <v>0.00355</v>
      </c>
      <c r="L58" s="2">
        <f t="shared" si="18"/>
        <v>0.0002839187999999999</v>
      </c>
      <c r="M58" s="3">
        <v>0.973</v>
      </c>
      <c r="N58" s="3">
        <v>0.95</v>
      </c>
      <c r="O58" s="2">
        <f>(M58*L58*I58*E58*N58)/(D58*G58^2)</f>
        <v>616.0649862662368</v>
      </c>
      <c r="P58" s="3">
        <f t="shared" si="19"/>
        <v>2.789626526593318</v>
      </c>
      <c r="Q58" s="3">
        <f t="shared" si="23"/>
        <v>0.4829443447037702</v>
      </c>
      <c r="R58" s="4">
        <f t="shared" si="20"/>
        <v>0.5182756802102724</v>
      </c>
      <c r="S58" s="2"/>
      <c r="V58" s="2"/>
    </row>
    <row r="59" spans="1:22" ht="12.75">
      <c r="A59" s="6">
        <v>567.5</v>
      </c>
      <c r="B59">
        <v>298</v>
      </c>
      <c r="C59">
        <v>855</v>
      </c>
      <c r="D59">
        <v>220</v>
      </c>
      <c r="E59">
        <v>1180</v>
      </c>
      <c r="F59">
        <v>0.01015</v>
      </c>
      <c r="G59">
        <v>0.00423</v>
      </c>
      <c r="H59">
        <v>300</v>
      </c>
      <c r="I59" s="3">
        <f t="shared" si="21"/>
        <v>5</v>
      </c>
      <c r="J59">
        <v>2700</v>
      </c>
      <c r="K59">
        <v>0.00355</v>
      </c>
      <c r="L59" s="2">
        <f t="shared" si="18"/>
        <v>0.0002839187999999999</v>
      </c>
      <c r="M59" s="3">
        <v>0.973</v>
      </c>
      <c r="N59" s="3">
        <v>0.95</v>
      </c>
      <c r="O59" s="2">
        <f>(M59*L59*I59*E59*N59)/(D59*G59^2)</f>
        <v>393.3500343208757</v>
      </c>
      <c r="P59" s="3">
        <f t="shared" si="19"/>
        <v>2.594779192398543</v>
      </c>
      <c r="Q59" s="3">
        <f t="shared" si="23"/>
        <v>0.4838420107719928</v>
      </c>
      <c r="R59" s="4">
        <f t="shared" si="20"/>
        <v>0.48889270221370024</v>
      </c>
      <c r="S59" s="2"/>
      <c r="V59" s="2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Arora</dc:creator>
  <cp:keywords/>
  <dc:description/>
  <cp:lastModifiedBy>Amit Arora</cp:lastModifiedBy>
  <dcterms:created xsi:type="dcterms:W3CDTF">2010-05-03T19:05:38Z</dcterms:created>
  <dcterms:modified xsi:type="dcterms:W3CDTF">2010-05-25T21:09:31Z</dcterms:modified>
  <cp:category/>
  <cp:version/>
  <cp:contentType/>
  <cp:contentStatus/>
</cp:coreProperties>
</file>